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NG TRIEN\NQ HĐND\Dự thảo NQ\Năm 2025\dự thảo Nông thôn mới\NTM KỲ HOP 4.2025\"/>
    </mc:Choice>
  </mc:AlternateContent>
  <bookViews>
    <workbookView xWindow="0" yWindow="0" windowWidth="23040" windowHeight="8790"/>
  </bookViews>
  <sheets>
    <sheet name="loại bỏ 2025" sheetId="11" r:id="rId1"/>
  </sheets>
  <definedNames>
    <definedName name="_xlnm._FilterDatabase" localSheetId="0" hidden="1">'loại bỏ 2025'!$A$4:$I$10</definedName>
    <definedName name="_xlnm.Print_Titles" localSheetId="0">'loại bỏ 2025'!$5:$6</definedName>
  </definedNames>
  <calcPr calcId="162913"/>
</workbook>
</file>

<file path=xl/calcChain.xml><?xml version="1.0" encoding="utf-8"?>
<calcChain xmlns="http://schemas.openxmlformats.org/spreadsheetml/2006/main">
  <c r="G29" i="11" l="1"/>
  <c r="F29" i="11"/>
  <c r="E29" i="11"/>
  <c r="H29" i="11" s="1"/>
  <c r="H28" i="11" s="1"/>
  <c r="G28" i="11"/>
  <c r="F28" i="11"/>
  <c r="E28" i="11"/>
  <c r="D28" i="11"/>
  <c r="G27" i="11"/>
  <c r="F27" i="11"/>
  <c r="E27" i="11"/>
  <c r="E26" i="11" s="1"/>
  <c r="G26" i="11"/>
  <c r="F26" i="11"/>
  <c r="D26" i="11"/>
  <c r="G25" i="11"/>
  <c r="H25" i="11" s="1"/>
  <c r="H24" i="11" s="1"/>
  <c r="F25" i="11"/>
  <c r="G24" i="11"/>
  <c r="F24" i="11"/>
  <c r="E24" i="11"/>
  <c r="D24" i="11"/>
  <c r="G23" i="11"/>
  <c r="F23" i="11"/>
  <c r="F22" i="11" s="1"/>
  <c r="E23" i="11"/>
  <c r="E22" i="11" s="1"/>
  <c r="G22" i="11"/>
  <c r="D22" i="11"/>
  <c r="D21" i="11"/>
  <c r="H18" i="11"/>
  <c r="G18" i="11"/>
  <c r="F18" i="11"/>
  <c r="E18" i="11"/>
  <c r="D18" i="11"/>
  <c r="G17" i="11"/>
  <c r="F17" i="11"/>
  <c r="H16" i="11"/>
  <c r="G16" i="11"/>
  <c r="F16" i="11"/>
  <c r="E16" i="11"/>
  <c r="D16" i="11"/>
  <c r="G14" i="11"/>
  <c r="F14" i="11"/>
  <c r="H14" i="11" s="1"/>
  <c r="H12" i="11" s="1"/>
  <c r="G12" i="11"/>
  <c r="F12" i="11"/>
  <c r="E12" i="11"/>
  <c r="D12" i="11"/>
  <c r="E11" i="11"/>
  <c r="H10" i="11"/>
  <c r="H9" i="11"/>
  <c r="H8" i="11"/>
  <c r="G8" i="11"/>
  <c r="F8" i="11"/>
  <c r="E8" i="11"/>
  <c r="D8" i="11"/>
  <c r="A7" i="11"/>
  <c r="D20" i="11" l="1"/>
  <c r="D7" i="11" s="1"/>
  <c r="E21" i="11"/>
  <c r="E20" i="11" s="1"/>
  <c r="E7" i="11" s="1"/>
  <c r="F21" i="11"/>
  <c r="F20" i="11" s="1"/>
  <c r="F7" i="11" s="1"/>
  <c r="G21" i="11"/>
  <c r="G20" i="11" s="1"/>
  <c r="G7" i="11" s="1"/>
  <c r="H23" i="11"/>
  <c r="H22" i="11" s="1"/>
  <c r="H27" i="11"/>
  <c r="H26" i="11" s="1"/>
  <c r="H21" i="11" l="1"/>
  <c r="H20" i="11" s="1"/>
  <c r="H7" i="11" s="1"/>
</calcChain>
</file>

<file path=xl/sharedStrings.xml><?xml version="1.0" encoding="utf-8"?>
<sst xmlns="http://schemas.openxmlformats.org/spreadsheetml/2006/main" count="70" uniqueCount="50">
  <si>
    <t>TT</t>
  </si>
  <si>
    <t>Tên danh mục công trình/dự án khởi công mới</t>
  </si>
  <si>
    <t>Trong đó</t>
  </si>
  <si>
    <t>Huyện</t>
  </si>
  <si>
    <t>Xã</t>
  </si>
  <si>
    <t>Huy động khác</t>
  </si>
  <si>
    <t>(ĐVT: Triệu đồng)</t>
  </si>
  <si>
    <t>Tổng mức Đầu tư</t>
  </si>
  <si>
    <t>TW, tỉnh</t>
  </si>
  <si>
    <t xml:space="preserve">Khối lượng (km ) </t>
  </si>
  <si>
    <t>Ghi chú</t>
  </si>
  <si>
    <t>I</t>
  </si>
  <si>
    <t>II</t>
  </si>
  <si>
    <t>III</t>
  </si>
  <si>
    <t>01 CT</t>
  </si>
  <si>
    <t>XÃ BÌNH TRIỀU</t>
  </si>
  <si>
    <t>XÃ BÌNH TRUNG</t>
  </si>
  <si>
    <t>ĐƯA RA KHỎI DANH MỤC ĐẦU TƯ CÔNG TRÌNH NÔNG THÔN MỚI NĂM 2025</t>
  </si>
  <si>
    <t>TỔNG CỘNG</t>
  </si>
  <si>
    <t>(Ban hành theo Nghị quyết sô:…../NQ-HĐND ngày     tháng    năm 2025 của HĐND huyện Thăng Binh)</t>
  </si>
  <si>
    <t>PHỤ LỤC 01:</t>
  </si>
  <si>
    <t xml:space="preserve">XÃ BÌNH TÚ </t>
  </si>
  <si>
    <t>Xây mới nhà văn hóa thôn Tú Phương</t>
  </si>
  <si>
    <t>CT</t>
  </si>
  <si>
    <t>Nghị quyết số 03/NQ-HĐND ngày 18/02/2025 của HĐND huyện</t>
  </si>
  <si>
    <t>Xây mới nhà văn hóa thôn Tú Nghĩa</t>
  </si>
  <si>
    <t>Xây mới nhà văn hóa thôn Trường An</t>
  </si>
  <si>
    <t>XÃ BÌNH SA</t>
  </si>
  <si>
    <t>Nâng cấp, sửa chữa nhà văn hoá thôn Tây Giang (tường rào, cổng ngõ và các hạng mục khác )</t>
  </si>
  <si>
    <t>Nâng cấp, sửa chữa nhà văn hoá thôn Tây Giang (sân nền và các hạng mục khác )</t>
  </si>
  <si>
    <t>Nâng cấp, sửa chữa nhà văn hoá Bình Trúc</t>
  </si>
  <si>
    <t>Xây mới nhà văn hóa thôn Kế Xuyên 1</t>
  </si>
  <si>
    <t>IV</t>
  </si>
  <si>
    <t>XÃ BÌNH DƯƠNG</t>
  </si>
  <si>
    <t>Bê tông hóa giao thông nông thôn tuyến tổ 4, tổ 5 thôn Lạc Câu</t>
  </si>
  <si>
    <t>V</t>
  </si>
  <si>
    <t>Bê tông hóa giao thông nông thôn tuyến từ nhà ông Dần tổ 9 đến giáp ngã ba gần nhà ông Trần Thịnh tổ 10, thôn Vân Tây</t>
  </si>
  <si>
    <t>VI</t>
  </si>
  <si>
    <t>XÃ BÌNH AN</t>
  </si>
  <si>
    <t>Xây mới nhà văn hóa thôn An Thái</t>
  </si>
  <si>
    <t>VII</t>
  </si>
  <si>
    <t>XÃ BÌNH PHỤC</t>
  </si>
  <si>
    <t>Nâng cấp sửa chữa giao thông nông thôn tuyến QL 1A đi tổ 9 thôn Bình Hiệp</t>
  </si>
  <si>
    <t>1 CT</t>
  </si>
  <si>
    <t>VIII</t>
  </si>
  <si>
    <t>XÃ BÌNH QUÝ</t>
  </si>
  <si>
    <t>Xây mới nhà văn hoá thôn Quý Thạnh 1</t>
  </si>
  <si>
    <t>IX</t>
  </si>
  <si>
    <t>XÃ BÌNH HẢI</t>
  </si>
  <si>
    <t>Xây mới nhà văn hóa thôn Đồng Trì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</si>
</sst>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#,##0;[Red]#,##0"/>
    <numFmt numFmtId="167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"/>
    </font>
    <font>
      <sz val="14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3" fontId="6" fillId="0" borderId="1" xfId="1" applyNumberFormat="1" applyFont="1" applyFill="1" applyBorder="1" applyAlignment="1" applyProtection="1">
      <alignment horizontal="right" vertical="center" wrapText="1"/>
    </xf>
    <xf numFmtId="0" fontId="6" fillId="0" borderId="1" xfId="3" applyFont="1" applyBorder="1" applyAlignment="1">
      <alignment vertical="center" wrapText="1"/>
    </xf>
    <xf numFmtId="0" fontId="6" fillId="0" borderId="1" xfId="5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7" fontId="6" fillId="0" borderId="1" xfId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3" fontId="11" fillId="0" borderId="1" xfId="0" applyNumberFormat="1" applyFont="1" applyBorder="1"/>
    <xf numFmtId="1" fontId="4" fillId="3" borderId="1" xfId="0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Comma 2" xfId="2"/>
    <cellStyle name="Excel Built-in Normal" xfId="3"/>
    <cellStyle name="Normal" xfId="0" builtinId="0"/>
    <cellStyle name="Normal 2" xfId="4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422910</xdr:colOff>
      <xdr:row>1</xdr:row>
      <xdr:rowOff>243840</xdr:rowOff>
    </xdr:from>
    <xdr:to>
      <xdr:col>5</xdr:col>
      <xdr:colOff>653415</xdr:colOff>
      <xdr:row>1</xdr:row>
      <xdr:rowOff>243840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484370" y="495300"/>
          <a:ext cx="255460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16" zoomScale="130" zoomScaleNormal="130" workbookViewId="0">
      <selection activeCell="H11" sqref="H11"/>
    </sheetView>
  </sheetViews>
  <sheetFormatPr defaultColWidth="9.140625" defaultRowHeight="19.899999999999999" customHeight="1" x14ac:dyDescent="0.3"/>
  <cols>
    <col min="1" max="1" width="6.7109375" style="7" customWidth="1"/>
    <col min="2" max="2" width="51.28515625" style="8" customWidth="1"/>
    <col min="3" max="3" width="9.42578125" style="18" customWidth="1"/>
    <col min="4" max="4" width="11" style="9" customWidth="1"/>
    <col min="5" max="5" width="8.42578125" style="9" customWidth="1"/>
    <col min="6" max="6" width="8.7109375" style="9" customWidth="1"/>
    <col min="7" max="7" width="7.85546875" style="9" customWidth="1"/>
    <col min="8" max="8" width="11.42578125" style="10" customWidth="1"/>
    <col min="9" max="9" width="34.42578125" style="25" customWidth="1"/>
    <col min="10" max="10" width="7.28515625" style="1" customWidth="1"/>
    <col min="11" max="11" width="6.7109375" style="6" customWidth="1"/>
    <col min="12" max="13" width="14.7109375" style="1" customWidth="1"/>
    <col min="14" max="16384" width="9.140625" style="1"/>
  </cols>
  <sheetData>
    <row r="1" spans="1:14" ht="19.899999999999999" customHeight="1" x14ac:dyDescent="0.3">
      <c r="A1" s="28" t="s">
        <v>20</v>
      </c>
      <c r="B1" s="28"/>
      <c r="C1" s="28"/>
      <c r="D1" s="28"/>
      <c r="E1" s="28"/>
      <c r="F1" s="28"/>
      <c r="G1" s="28"/>
      <c r="H1" s="28"/>
      <c r="I1" s="28"/>
    </row>
    <row r="2" spans="1:14" ht="19.899999999999999" customHeight="1" x14ac:dyDescent="0.3">
      <c r="A2" s="28" t="s">
        <v>17</v>
      </c>
      <c r="B2" s="28"/>
      <c r="C2" s="28"/>
      <c r="D2" s="28"/>
      <c r="E2" s="28"/>
      <c r="F2" s="28"/>
      <c r="G2" s="28"/>
      <c r="H2" s="28"/>
      <c r="I2" s="28"/>
    </row>
    <row r="3" spans="1:14" ht="20.45" customHeight="1" x14ac:dyDescent="0.3">
      <c r="A3" s="27" t="s">
        <v>19</v>
      </c>
      <c r="B3" s="27"/>
      <c r="C3" s="27"/>
      <c r="D3" s="27"/>
      <c r="E3" s="27"/>
      <c r="F3" s="27"/>
      <c r="G3" s="27"/>
      <c r="H3" s="27"/>
      <c r="I3" s="27"/>
    </row>
    <row r="4" spans="1:14" ht="22.15" customHeight="1" x14ac:dyDescent="0.3">
      <c r="G4" s="29" t="s">
        <v>6</v>
      </c>
      <c r="H4" s="29"/>
      <c r="I4" s="29"/>
    </row>
    <row r="5" spans="1:14" s="2" customFormat="1" ht="18.75" x14ac:dyDescent="0.3">
      <c r="A5" s="30" t="s">
        <v>0</v>
      </c>
      <c r="B5" s="30" t="s">
        <v>1</v>
      </c>
      <c r="C5" s="30" t="s">
        <v>9</v>
      </c>
      <c r="D5" s="31" t="s">
        <v>7</v>
      </c>
      <c r="E5" s="31" t="s">
        <v>2</v>
      </c>
      <c r="F5" s="31"/>
      <c r="G5" s="31"/>
      <c r="H5" s="31"/>
      <c r="I5" s="32" t="s">
        <v>10</v>
      </c>
      <c r="J5" s="1"/>
      <c r="K5" s="6"/>
      <c r="L5" s="1"/>
      <c r="M5" s="1"/>
      <c r="N5" s="1"/>
    </row>
    <row r="6" spans="1:14" s="2" customFormat="1" ht="33" x14ac:dyDescent="0.3">
      <c r="A6" s="30"/>
      <c r="B6" s="30"/>
      <c r="C6" s="30"/>
      <c r="D6" s="31"/>
      <c r="E6" s="16" t="s">
        <v>8</v>
      </c>
      <c r="F6" s="16" t="s">
        <v>3</v>
      </c>
      <c r="G6" s="16" t="s">
        <v>4</v>
      </c>
      <c r="H6" s="16" t="s">
        <v>5</v>
      </c>
      <c r="I6" s="32"/>
      <c r="J6" s="1"/>
      <c r="K6" s="6"/>
      <c r="L6" s="1"/>
      <c r="M6" s="1"/>
      <c r="N6" s="1"/>
    </row>
    <row r="7" spans="1:14" s="2" customFormat="1" ht="18.75" x14ac:dyDescent="0.3">
      <c r="A7" s="26">
        <f>A11+A15+A17+A19+A21+A23+A25+A27+A29</f>
        <v>13</v>
      </c>
      <c r="B7" s="26" t="s">
        <v>18</v>
      </c>
      <c r="C7" s="33"/>
      <c r="D7" s="12">
        <f>D8+D12+D16+D18+D20+D22+D24+D26</f>
        <v>8203.5771428571425</v>
      </c>
      <c r="E7" s="12">
        <f t="shared" ref="E7:H7" si="0">E8+E12+E16+E18+E20+E22+E24+E26</f>
        <v>3598.12</v>
      </c>
      <c r="F7" s="12">
        <f t="shared" si="0"/>
        <v>3469.2047619047621</v>
      </c>
      <c r="G7" s="12">
        <f t="shared" si="0"/>
        <v>726.6961904761904</v>
      </c>
      <c r="H7" s="12">
        <f t="shared" si="0"/>
        <v>409.55619047619052</v>
      </c>
      <c r="I7" s="34"/>
      <c r="J7" s="1"/>
      <c r="K7" s="6"/>
      <c r="L7" s="1"/>
      <c r="M7" s="1"/>
      <c r="N7" s="1"/>
    </row>
    <row r="8" spans="1:14" ht="18.75" x14ac:dyDescent="0.3">
      <c r="A8" s="11" t="s">
        <v>11</v>
      </c>
      <c r="B8" s="35" t="s">
        <v>21</v>
      </c>
      <c r="C8" s="35"/>
      <c r="D8" s="36">
        <f>SUM(D9:D11)</f>
        <v>3083</v>
      </c>
      <c r="E8" s="36">
        <f t="shared" ref="E8:H8" si="1">SUM(E9:E11)</f>
        <v>1405</v>
      </c>
      <c r="F8" s="36">
        <f t="shared" si="1"/>
        <v>1370</v>
      </c>
      <c r="G8" s="36">
        <f t="shared" si="1"/>
        <v>308</v>
      </c>
      <c r="H8" s="36">
        <f t="shared" si="1"/>
        <v>0</v>
      </c>
      <c r="I8" s="37"/>
      <c r="J8" s="3"/>
    </row>
    <row r="9" spans="1:14" ht="31.5" x14ac:dyDescent="0.3">
      <c r="A9" s="38">
        <v>1</v>
      </c>
      <c r="B9" s="39" t="s">
        <v>22</v>
      </c>
      <c r="C9" s="40" t="s">
        <v>23</v>
      </c>
      <c r="D9" s="41">
        <v>1004</v>
      </c>
      <c r="E9" s="41">
        <v>703</v>
      </c>
      <c r="F9" s="41">
        <v>201</v>
      </c>
      <c r="G9" s="41">
        <v>100</v>
      </c>
      <c r="H9" s="41">
        <f>D9-E9-F9-G9</f>
        <v>0</v>
      </c>
      <c r="I9" s="42" t="s">
        <v>24</v>
      </c>
      <c r="J9" s="3"/>
    </row>
    <row r="10" spans="1:14" ht="31.5" x14ac:dyDescent="0.3">
      <c r="A10" s="38">
        <v>2</v>
      </c>
      <c r="B10" s="39" t="s">
        <v>25</v>
      </c>
      <c r="C10" s="40" t="s">
        <v>23</v>
      </c>
      <c r="D10" s="41">
        <v>1003</v>
      </c>
      <c r="E10" s="41">
        <v>702</v>
      </c>
      <c r="F10" s="41">
        <v>201</v>
      </c>
      <c r="G10" s="41">
        <v>100</v>
      </c>
      <c r="H10" s="41">
        <f t="shared" ref="H10" si="2">D10-E10-F10-G10</f>
        <v>0</v>
      </c>
      <c r="I10" s="42" t="s">
        <v>24</v>
      </c>
      <c r="J10" s="3"/>
    </row>
    <row r="11" spans="1:14" ht="31.5" x14ac:dyDescent="0.3">
      <c r="A11" s="38">
        <v>3</v>
      </c>
      <c r="B11" s="39" t="s">
        <v>26</v>
      </c>
      <c r="C11" s="40" t="s">
        <v>23</v>
      </c>
      <c r="D11" s="41">
        <v>1076</v>
      </c>
      <c r="E11" s="41">
        <f>1405-E10-E9</f>
        <v>0</v>
      </c>
      <c r="F11" s="41">
        <v>968</v>
      </c>
      <c r="G11" s="41">
        <v>108</v>
      </c>
      <c r="H11" s="41">
        <v>0</v>
      </c>
      <c r="I11" s="42" t="s">
        <v>24</v>
      </c>
      <c r="J11" s="3"/>
    </row>
    <row r="12" spans="1:14" ht="18.75" x14ac:dyDescent="0.3">
      <c r="A12" s="43" t="s">
        <v>12</v>
      </c>
      <c r="B12" s="35" t="s">
        <v>27</v>
      </c>
      <c r="C12" s="44"/>
      <c r="D12" s="15">
        <f>D13+D14+D15</f>
        <v>1174.8571428571429</v>
      </c>
      <c r="E12" s="15">
        <f t="shared" ref="E12:H12" si="3">E13+E14+E15</f>
        <v>674</v>
      </c>
      <c r="F12" s="15">
        <f t="shared" si="3"/>
        <v>383.37142857142857</v>
      </c>
      <c r="G12" s="15">
        <f t="shared" si="3"/>
        <v>58.742857142857147</v>
      </c>
      <c r="H12" s="15">
        <f t="shared" si="3"/>
        <v>58.742857142857162</v>
      </c>
      <c r="I12" s="45"/>
    </row>
    <row r="13" spans="1:14" ht="33" x14ac:dyDescent="0.3">
      <c r="A13" s="46">
        <v>1</v>
      </c>
      <c r="B13" s="47" t="s">
        <v>28</v>
      </c>
      <c r="C13" s="48" t="s">
        <v>14</v>
      </c>
      <c r="D13" s="49">
        <v>302.85714285714283</v>
      </c>
      <c r="E13" s="49">
        <v>212</v>
      </c>
      <c r="F13" s="49">
        <v>60.571428571428569</v>
      </c>
      <c r="G13" s="49">
        <v>15.142857142857142</v>
      </c>
      <c r="H13" s="49">
        <v>15.142857142857121</v>
      </c>
      <c r="I13" s="42" t="s">
        <v>24</v>
      </c>
    </row>
    <row r="14" spans="1:14" ht="33.75" x14ac:dyDescent="0.3">
      <c r="A14" s="46">
        <v>2</v>
      </c>
      <c r="B14" s="50" t="s">
        <v>29</v>
      </c>
      <c r="C14" s="51" t="s">
        <v>14</v>
      </c>
      <c r="D14" s="52">
        <v>212</v>
      </c>
      <c r="E14" s="52"/>
      <c r="F14" s="52">
        <f>D14*90%</f>
        <v>190.8</v>
      </c>
      <c r="G14" s="52">
        <f>D14*0.05</f>
        <v>10.600000000000001</v>
      </c>
      <c r="H14" s="52">
        <f>D14-F14-G14</f>
        <v>10.599999999999987</v>
      </c>
      <c r="I14" s="42" t="s">
        <v>24</v>
      </c>
    </row>
    <row r="15" spans="1:14" ht="31.5" x14ac:dyDescent="0.3">
      <c r="A15" s="38">
        <v>3</v>
      </c>
      <c r="B15" s="39" t="s">
        <v>30</v>
      </c>
      <c r="C15" s="17" t="s">
        <v>14</v>
      </c>
      <c r="D15" s="41">
        <v>660</v>
      </c>
      <c r="E15" s="41">
        <v>461.99999999999994</v>
      </c>
      <c r="F15" s="41">
        <v>132</v>
      </c>
      <c r="G15" s="41">
        <v>33</v>
      </c>
      <c r="H15" s="41">
        <v>33.000000000000057</v>
      </c>
      <c r="I15" s="42" t="s">
        <v>24</v>
      </c>
    </row>
    <row r="16" spans="1:14" ht="18.75" x14ac:dyDescent="0.3">
      <c r="A16" s="43" t="s">
        <v>13</v>
      </c>
      <c r="B16" s="35" t="s">
        <v>16</v>
      </c>
      <c r="C16" s="53"/>
      <c r="D16" s="15">
        <f>D17</f>
        <v>1057</v>
      </c>
      <c r="E16" s="15">
        <f t="shared" ref="E16:H16" si="4">E17</f>
        <v>0</v>
      </c>
      <c r="F16" s="15">
        <f t="shared" si="4"/>
        <v>951.30000000000007</v>
      </c>
      <c r="G16" s="15">
        <f t="shared" si="4"/>
        <v>105.7</v>
      </c>
      <c r="H16" s="15">
        <f t="shared" si="4"/>
        <v>0</v>
      </c>
      <c r="I16" s="45"/>
    </row>
    <row r="17" spans="1:9" ht="31.5" x14ac:dyDescent="0.3">
      <c r="A17" s="38">
        <v>1</v>
      </c>
      <c r="B17" s="19" t="s">
        <v>31</v>
      </c>
      <c r="C17" s="17" t="s">
        <v>14</v>
      </c>
      <c r="D17" s="23">
        <v>1057</v>
      </c>
      <c r="E17" s="23"/>
      <c r="F17" s="23">
        <f t="shared" ref="F17" si="5">D17*90%</f>
        <v>951.30000000000007</v>
      </c>
      <c r="G17" s="23">
        <f t="shared" ref="G17" si="6">D17*10%</f>
        <v>105.7</v>
      </c>
      <c r="H17" s="24"/>
      <c r="I17" s="42" t="s">
        <v>24</v>
      </c>
    </row>
    <row r="18" spans="1:9" ht="18.75" x14ac:dyDescent="0.3">
      <c r="A18" s="43" t="s">
        <v>32</v>
      </c>
      <c r="B18" s="35" t="s">
        <v>33</v>
      </c>
      <c r="C18" s="53"/>
      <c r="D18" s="15">
        <f>D19</f>
        <v>325.92</v>
      </c>
      <c r="E18" s="15">
        <f t="shared" ref="E18:H18" si="7">E19</f>
        <v>110</v>
      </c>
      <c r="F18" s="15">
        <f t="shared" si="7"/>
        <v>71.973333333333343</v>
      </c>
      <c r="G18" s="15">
        <f t="shared" si="7"/>
        <v>44.473333333333343</v>
      </c>
      <c r="H18" s="15">
        <f t="shared" si="7"/>
        <v>99.473333333333343</v>
      </c>
      <c r="I18" s="45"/>
    </row>
    <row r="19" spans="1:9" ht="33" x14ac:dyDescent="0.3">
      <c r="A19" s="5">
        <v>1</v>
      </c>
      <c r="B19" s="39" t="s">
        <v>34</v>
      </c>
      <c r="C19" s="5">
        <v>0.28000000000000003</v>
      </c>
      <c r="D19" s="13">
        <v>325.92</v>
      </c>
      <c r="E19" s="14">
        <v>110</v>
      </c>
      <c r="F19" s="14">
        <v>71.973333333333343</v>
      </c>
      <c r="G19" s="14">
        <v>44.473333333333343</v>
      </c>
      <c r="H19" s="14">
        <v>99.473333333333343</v>
      </c>
      <c r="I19" s="42" t="s">
        <v>24</v>
      </c>
    </row>
    <row r="20" spans="1:9" ht="19.899999999999999" customHeight="1" x14ac:dyDescent="0.3">
      <c r="A20" s="43" t="s">
        <v>35</v>
      </c>
      <c r="B20" s="35" t="s">
        <v>15</v>
      </c>
      <c r="C20" s="53"/>
      <c r="D20" s="15">
        <f>D21</f>
        <v>232.8</v>
      </c>
      <c r="E20" s="15">
        <f t="shared" ref="E20:H20" si="8">E21</f>
        <v>93.12</v>
      </c>
      <c r="F20" s="15">
        <f t="shared" si="8"/>
        <v>46.56</v>
      </c>
      <c r="G20" s="15">
        <f t="shared" si="8"/>
        <v>23.28</v>
      </c>
      <c r="H20" s="15">
        <f t="shared" si="8"/>
        <v>69.84</v>
      </c>
      <c r="I20" s="45"/>
    </row>
    <row r="21" spans="1:9" ht="49.5" x14ac:dyDescent="0.3">
      <c r="A21" s="38">
        <v>1</v>
      </c>
      <c r="B21" s="21" t="s">
        <v>36</v>
      </c>
      <c r="C21" s="22">
        <v>0.2</v>
      </c>
      <c r="D21" s="13">
        <f>C21*1164</f>
        <v>232.8</v>
      </c>
      <c r="E21" s="20">
        <f>D21*40%</f>
        <v>93.12</v>
      </c>
      <c r="F21" s="20">
        <f t="shared" ref="F21" si="9">D21*20%</f>
        <v>46.56</v>
      </c>
      <c r="G21" s="20">
        <f>D21*10%</f>
        <v>23.28</v>
      </c>
      <c r="H21" s="20">
        <f t="shared" ref="H21" si="10">D21-E21-F21-G21</f>
        <v>69.84</v>
      </c>
      <c r="I21" s="42" t="s">
        <v>24</v>
      </c>
    </row>
    <row r="22" spans="1:9" ht="19.899999999999999" customHeight="1" x14ac:dyDescent="0.3">
      <c r="A22" s="43" t="s">
        <v>37</v>
      </c>
      <c r="B22" s="35" t="s">
        <v>38</v>
      </c>
      <c r="C22" s="53"/>
      <c r="D22" s="15">
        <f>D23</f>
        <v>950</v>
      </c>
      <c r="E22" s="15">
        <f t="shared" ref="E22:H22" si="11">E23</f>
        <v>665</v>
      </c>
      <c r="F22" s="15">
        <f t="shared" si="11"/>
        <v>190</v>
      </c>
      <c r="G22" s="15">
        <f t="shared" si="11"/>
        <v>95</v>
      </c>
      <c r="H22" s="15">
        <f t="shared" si="11"/>
        <v>0</v>
      </c>
      <c r="I22" s="45"/>
    </row>
    <row r="23" spans="1:9" ht="31.5" x14ac:dyDescent="0.3">
      <c r="A23" s="38">
        <v>1</v>
      </c>
      <c r="B23" s="39" t="s">
        <v>39</v>
      </c>
      <c r="C23" s="17" t="s">
        <v>14</v>
      </c>
      <c r="D23" s="4">
        <v>950</v>
      </c>
      <c r="E23" s="4">
        <f t="shared" ref="E23" si="12">D23*0.7</f>
        <v>665</v>
      </c>
      <c r="F23" s="4">
        <f t="shared" ref="F23" si="13">D23*0.2</f>
        <v>190</v>
      </c>
      <c r="G23" s="4">
        <f t="shared" ref="G23" si="14">D23*0.1</f>
        <v>95</v>
      </c>
      <c r="H23" s="41">
        <f t="shared" ref="H23" si="15">D23-E23-F23-G23</f>
        <v>0</v>
      </c>
      <c r="I23" s="42" t="s">
        <v>24</v>
      </c>
    </row>
    <row r="24" spans="1:9" ht="19.899999999999999" customHeight="1" x14ac:dyDescent="0.3">
      <c r="A24" s="43" t="s">
        <v>40</v>
      </c>
      <c r="B24" s="35" t="s">
        <v>41</v>
      </c>
      <c r="C24" s="53"/>
      <c r="D24" s="15">
        <f>D25</f>
        <v>450</v>
      </c>
      <c r="E24" s="15">
        <f t="shared" ref="E24:H24" si="16">E25</f>
        <v>0</v>
      </c>
      <c r="F24" s="15">
        <f t="shared" si="16"/>
        <v>270</v>
      </c>
      <c r="G24" s="15">
        <f t="shared" si="16"/>
        <v>45</v>
      </c>
      <c r="H24" s="15">
        <f t="shared" si="16"/>
        <v>135</v>
      </c>
      <c r="I24" s="45"/>
    </row>
    <row r="25" spans="1:9" ht="33" x14ac:dyDescent="0.3">
      <c r="A25" s="38">
        <v>1</v>
      </c>
      <c r="B25" s="39" t="s">
        <v>42</v>
      </c>
      <c r="C25" s="17" t="s">
        <v>43</v>
      </c>
      <c r="D25" s="54">
        <v>450</v>
      </c>
      <c r="E25" s="41"/>
      <c r="F25" s="41">
        <f>D25*0.6</f>
        <v>270</v>
      </c>
      <c r="G25" s="41">
        <f>D25*0.1</f>
        <v>45</v>
      </c>
      <c r="H25" s="41">
        <f>D25-G25-F25</f>
        <v>135</v>
      </c>
      <c r="I25" s="42" t="s">
        <v>24</v>
      </c>
    </row>
    <row r="26" spans="1:9" ht="19.899999999999999" customHeight="1" x14ac:dyDescent="0.3">
      <c r="A26" s="43" t="s">
        <v>44</v>
      </c>
      <c r="B26" s="35" t="s">
        <v>45</v>
      </c>
      <c r="C26" s="53"/>
      <c r="D26" s="55">
        <f>D27</f>
        <v>930</v>
      </c>
      <c r="E26" s="55">
        <f t="shared" ref="E26:H26" si="17">E27</f>
        <v>651</v>
      </c>
      <c r="F26" s="55">
        <f t="shared" si="17"/>
        <v>186</v>
      </c>
      <c r="G26" s="55">
        <f t="shared" si="17"/>
        <v>46.5</v>
      </c>
      <c r="H26" s="55">
        <f t="shared" si="17"/>
        <v>46.5</v>
      </c>
      <c r="I26" s="45"/>
    </row>
    <row r="27" spans="1:9" ht="31.5" x14ac:dyDescent="0.3">
      <c r="A27" s="38">
        <v>1</v>
      </c>
      <c r="B27" s="39" t="s">
        <v>46</v>
      </c>
      <c r="C27" s="17" t="s">
        <v>14</v>
      </c>
      <c r="D27" s="41">
        <v>930</v>
      </c>
      <c r="E27" s="41">
        <f>D27*0.7</f>
        <v>651</v>
      </c>
      <c r="F27" s="41">
        <f>D27*0.2</f>
        <v>186</v>
      </c>
      <c r="G27" s="41">
        <f>D27*0.05</f>
        <v>46.5</v>
      </c>
      <c r="H27" s="4">
        <f t="shared" ref="H27" si="18">D27-E27-F27-G27</f>
        <v>46.5</v>
      </c>
      <c r="I27" s="42" t="s">
        <v>24</v>
      </c>
    </row>
    <row r="28" spans="1:9" ht="19.899999999999999" customHeight="1" x14ac:dyDescent="0.3">
      <c r="A28" s="43" t="s">
        <v>47</v>
      </c>
      <c r="B28" s="35" t="s">
        <v>48</v>
      </c>
      <c r="C28" s="17"/>
      <c r="D28" s="15">
        <f>D29</f>
        <v>955</v>
      </c>
      <c r="E28" s="15">
        <f t="shared" ref="E28:H28" si="19">E29</f>
        <v>668.5</v>
      </c>
      <c r="F28" s="15">
        <f t="shared" si="19"/>
        <v>191</v>
      </c>
      <c r="G28" s="15">
        <f t="shared" si="19"/>
        <v>47.75</v>
      </c>
      <c r="H28" s="15">
        <f t="shared" si="19"/>
        <v>47.75</v>
      </c>
      <c r="I28" s="56"/>
    </row>
    <row r="29" spans="1:9" ht="31.5" x14ac:dyDescent="0.3">
      <c r="A29" s="38">
        <v>1</v>
      </c>
      <c r="B29" s="19" t="s">
        <v>49</v>
      </c>
      <c r="C29" s="17" t="s">
        <v>14</v>
      </c>
      <c r="D29" s="4">
        <v>955</v>
      </c>
      <c r="E29" s="4">
        <f>D29*0.7</f>
        <v>668.5</v>
      </c>
      <c r="F29" s="4">
        <f>D29*0.2</f>
        <v>191</v>
      </c>
      <c r="G29" s="41">
        <f>D29*0.05</f>
        <v>47.75</v>
      </c>
      <c r="H29" s="41">
        <f t="shared" ref="H29" si="20">D29-E29-F29-G29</f>
        <v>47.75</v>
      </c>
      <c r="I29" s="42" t="s">
        <v>24</v>
      </c>
    </row>
  </sheetData>
  <mergeCells count="10">
    <mergeCell ref="A3:I3"/>
    <mergeCell ref="A1:I1"/>
    <mergeCell ref="A2:I2"/>
    <mergeCell ref="G4:I4"/>
    <mergeCell ref="A5:A6"/>
    <mergeCell ref="B5:B6"/>
    <mergeCell ref="C5:C6"/>
    <mergeCell ref="D5:D6"/>
    <mergeCell ref="E5:H5"/>
    <mergeCell ref="I5:I6"/>
  </mergeCells>
  <pageMargins left="0.24" right="0.19" top="0.5" bottom="0.35" header="0.31" footer="0.16"/>
  <pageSetup paperSize="9" scale="95" fitToWidth="0" fitToHeight="0" orientation="landscape" r:id="rId1"/>
  <headerFooter scaleWithDoc="0" alignWithMargins="0">
    <oddFooter>&amp;CPage&amp;P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loại bỏ 2025</vt:lpstr>
      <vt:lpstr>'loại bỏ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cp:lastPrinted>2025-03-25T02:06:13Z</cp:lastPrinted>
  <dcterms:created xsi:type="dcterms:W3CDTF">2021-09-27T08:40:42Z</dcterms:created>
  <dcterms:modified xsi:type="dcterms:W3CDTF">2025-04-16T07:42:43Z</dcterms:modified>
</cp:coreProperties>
</file>